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PH6200" sheetId="1" r:id="rId1"/>
  </sheets>
  <definedNames>
    <definedName name="_xlnm.Print_Area" localSheetId="0">'СPH6200'!$A$1:$J$91</definedName>
  </definedNames>
  <calcPr fullCalcOnLoad="1"/>
</workbook>
</file>

<file path=xl/sharedStrings.xml><?xml version="1.0" encoding="utf-8"?>
<sst xmlns="http://schemas.openxmlformats.org/spreadsheetml/2006/main" count="119" uniqueCount="92">
  <si>
    <t xml:space="preserve">                  ВИКА  Опросный лист для заказа CPH 6200</t>
  </si>
  <si>
    <t>Заказчик (введите данные о фирме, адрес, контактный телефон и контактное лицо)</t>
  </si>
  <si>
    <t xml:space="preserve">Технические данные </t>
  </si>
  <si>
    <t xml:space="preserve">по типовому листу  </t>
  </si>
  <si>
    <t>CT 11.01</t>
  </si>
  <si>
    <t>Цифровой манометр</t>
  </si>
  <si>
    <t>Разрешение</t>
  </si>
  <si>
    <t xml:space="preserve">–1999 до 9999 </t>
  </si>
  <si>
    <t>Память</t>
  </si>
  <si>
    <t>Индивидуальная память значения / циклическая память</t>
  </si>
  <si>
    <t>Интерфейс</t>
  </si>
  <si>
    <t>Присоединение через переходник (RS 232)</t>
  </si>
  <si>
    <t>Преобразователь давления</t>
  </si>
  <si>
    <t>Точность</t>
  </si>
  <si>
    <t>0,2 % ВПИ (вариант 0,1 %) при 20 °C</t>
  </si>
  <si>
    <t>Порт давления</t>
  </si>
  <si>
    <t>G 1/2 B</t>
  </si>
  <si>
    <t>Питание</t>
  </si>
  <si>
    <t>9В батарея</t>
  </si>
  <si>
    <t>Корпус</t>
  </si>
  <si>
    <t>Нержавеющая сталь 1.4301</t>
  </si>
  <si>
    <t>Допустимая среда измерения</t>
  </si>
  <si>
    <t>некоррозийный газ или жидкость</t>
  </si>
  <si>
    <t>Калибровка</t>
  </si>
  <si>
    <t>включая сертификат о немецкой калибровке</t>
  </si>
  <si>
    <t>№ сертификат Госстандарта РФ</t>
  </si>
  <si>
    <t>№ в реестре средств измерений</t>
  </si>
  <si>
    <t>25960-03</t>
  </si>
  <si>
    <t xml:space="preserve">Полная погрешность системы индикатор+преобразователь давления - характеризуется погрешностью преобразователя. </t>
  </si>
  <si>
    <t>Выберите калибровочный набор. В набор не входят преобразователи давления</t>
  </si>
  <si>
    <t xml:space="preserve">Калибровочный набор </t>
  </si>
  <si>
    <t>Также вы можете составить свой калибровочный набор из компонентов, обозначенных ниже</t>
  </si>
  <si>
    <t>В случае выбора отметьте позицию</t>
  </si>
  <si>
    <t>Базовая версия I</t>
  </si>
  <si>
    <t>Сервисный чемодан с цифровым манометром, запасная батарея, уплотнения и свободные пазы для 3 преобразователей давления</t>
  </si>
  <si>
    <t>Базовая версия II</t>
  </si>
  <si>
    <t>Сервисный чемодан PCS-L с CPH 6200, пневматический насос -800 мбар до 25 бар, 1м шланг с 2 переходникамиr G1/2, уплотнения, 9В аккумулятор, зарядное устройство по Евро-нормам и свободные пазы для 3 преобразователей давления.</t>
  </si>
  <si>
    <t>Базовая версия III</t>
  </si>
  <si>
    <t>Сервисный чемодан PCS-Н с CPH 6200, гидравлический насос до 250 бар,1м шланг с 2 переходникамиr G1/2, уплотнения, 9В аккумулятор, зарядное устройство по Евро-нормам и свободные пазы для 3 преобразователей давления.</t>
  </si>
  <si>
    <t>Базовая версия IV</t>
  </si>
  <si>
    <t>Сервисный чемодан PCS-Н с CPH 6200, гидравлический насос до 1000 бар, 1м шланг с 2 переходникамиr G1/2, уплотнения, 9В аккумулятор, зарядное устройство по Евро-нормам и свободные пазы для 3 преобразователей давления.</t>
  </si>
  <si>
    <t>Вы можете создать свой калибровочный набор из следующих компонентов. (Из каждой подстрочки Вы можете выбрать только один компонент, кроме элементов питания и ПО)</t>
  </si>
  <si>
    <t>Прибор</t>
  </si>
  <si>
    <t>Цифровой манометр CPH 6200 (1 канальное исполнение)</t>
  </si>
  <si>
    <t>Цифровой манометр CPH 6200 (2 канальное исполнение) измерение дифференциального давления через 2 преобразователя</t>
  </si>
  <si>
    <t>Сервисный чемодан</t>
  </si>
  <si>
    <t>Пластиковый сервисный чемодан включает в себя, свободный паз для цифрового манометра, 3 преобразрователей, запасной батареи 9 В, уплотнений</t>
  </si>
  <si>
    <t>Алюминиевый транспортный чемодан PCS-L включает в себя свободный паз для цифрового манометра, 3 преобразрователей, запасной батареи 9 В, уплотнений, пневматического насоса. До 250 бар</t>
  </si>
  <si>
    <t>Алюминиевый транспортный чемодан PCS-Н включает в себя свободный паз для цифрового манометра, 3 преобразрователей,гидравлический насос, запасные части. До 1000 бар</t>
  </si>
  <si>
    <t>Насосы</t>
  </si>
  <si>
    <t>Ручной насос, пневматический: –800 мбар до +25 бар</t>
  </si>
  <si>
    <t>Насос-маховик, гидравлический: до 250 бар</t>
  </si>
  <si>
    <t>Насос-маховик, гидравлический: до 1000 бар</t>
  </si>
  <si>
    <t>Шланг, 1 м с 2 переходниками  G 1/2 (макс. 400 бар)</t>
  </si>
  <si>
    <t>Емкость для гидравлического масло 0.3 л, включая вентиль для макс. 400 бар</t>
  </si>
  <si>
    <t>Емкость для гидравлического масло 0.3 л, включая вентиль для макс. 1000 бар</t>
  </si>
  <si>
    <t>9 В батарея</t>
  </si>
  <si>
    <t>9 В аккумулятор</t>
  </si>
  <si>
    <t>Зарядное устройство (Eвро-стандарт)</t>
  </si>
  <si>
    <t>Адаптер питания (Евро-стандарт)</t>
  </si>
  <si>
    <t>Программное обеспечение</t>
  </si>
  <si>
    <t>ПО для оценки хранения даты GSoft вкл.интерфейсный переходник RS232</t>
  </si>
  <si>
    <t>Калибровочное ПО Easy Cal light для CPH 6200 вкл.переходник для RS232</t>
  </si>
  <si>
    <t>Преобразователь давления CPH 6200, присоединение G1/2A (одновременно можно заказать до 3-х преобразователей в один набор)</t>
  </si>
  <si>
    <t>Погрешность 0,2% от ВПИ</t>
  </si>
  <si>
    <t>Погрешность 0,1% от ВПИ</t>
  </si>
  <si>
    <t>Абсолютное давление</t>
  </si>
  <si>
    <t>0 ... 0.4 бар абс</t>
  </si>
  <si>
    <t>0 ... 0.6 бар абс</t>
  </si>
  <si>
    <t>0 ... 1 бар абс</t>
  </si>
  <si>
    <t>0 ... 1.6 бар абс</t>
  </si>
  <si>
    <t>0 ... 2.5 бар абс</t>
  </si>
  <si>
    <t>0 ... 4 бар абс</t>
  </si>
  <si>
    <t>0 ... 6 бар абс</t>
  </si>
  <si>
    <t>Избыточное давление</t>
  </si>
  <si>
    <t>0 ... 0.4 бар</t>
  </si>
  <si>
    <t>0 ... 0.6 бар</t>
  </si>
  <si>
    <t>0 ... 1 бар</t>
  </si>
  <si>
    <t>0 ... 1.6 бар</t>
  </si>
  <si>
    <t>0 ... 2.5 бар</t>
  </si>
  <si>
    <t>0 ... 4 бар</t>
  </si>
  <si>
    <t>0 ... 6 бар</t>
  </si>
  <si>
    <t>0 ... 10 бар</t>
  </si>
  <si>
    <t>0 ... 16 бар</t>
  </si>
  <si>
    <t>0 ... 25 бар</t>
  </si>
  <si>
    <t>0 ... 40 бар</t>
  </si>
  <si>
    <t>0 ... 60 бар</t>
  </si>
  <si>
    <t>0 ... 100 бар</t>
  </si>
  <si>
    <t>0 ... 160 бар</t>
  </si>
  <si>
    <t>0 ... 250 бар</t>
  </si>
  <si>
    <t>0 ... 400 бар</t>
  </si>
  <si>
    <t>0 ... 600 бар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</si>
</sst>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 Cyr"/>
      <family val="2"/>
    </font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2"/>
    </font>
    <font>
      <b/>
      <sz val="8"/>
      <name val="Arial"/>
      <family val="2"/>
    </font>
    <font>
      <sz val="10"/>
      <color indexed="9"/>
      <name val="Arial Cyr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48">
    <xf numFmtId="164" fontId="0" fillId="0" borderId="0" xfId="0" applyAlignment="1">
      <alignment/>
    </xf>
    <xf numFmtId="164" fontId="2" fillId="2" borderId="1" xfId="0" applyFont="1" applyFill="1" applyBorder="1" applyAlignment="1">
      <alignment horizontal="left" vertical="center" wrapText="1"/>
    </xf>
    <xf numFmtId="164" fontId="3" fillId="0" borderId="0" xfId="0" applyFont="1" applyBorder="1" applyAlignment="1">
      <alignment horizontal="left" vertical="center" wrapText="1"/>
    </xf>
    <xf numFmtId="164" fontId="3" fillId="3" borderId="1" xfId="0" applyFont="1" applyFill="1" applyBorder="1" applyAlignment="1">
      <alignment horizontal="left" vertical="center" wrapText="1"/>
    </xf>
    <xf numFmtId="164" fontId="3" fillId="0" borderId="2" xfId="0" applyFont="1" applyBorder="1" applyAlignment="1">
      <alignment horizontal="left" vertical="center" wrapText="1"/>
    </xf>
    <xf numFmtId="164" fontId="4" fillId="0" borderId="0" xfId="0" applyFont="1" applyAlignment="1">
      <alignment/>
    </xf>
    <xf numFmtId="164" fontId="5" fillId="0" borderId="0" xfId="20" applyNumberFormat="1" applyFont="1" applyFill="1" applyBorder="1" applyAlignment="1" applyProtection="1">
      <alignment/>
      <protection/>
    </xf>
    <xf numFmtId="164" fontId="3" fillId="2" borderId="3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4" fillId="0" borderId="0" xfId="0" applyFont="1" applyAlignment="1">
      <alignment horizontal="left"/>
    </xf>
    <xf numFmtId="164" fontId="3" fillId="0" borderId="0" xfId="0" applyFont="1" applyBorder="1" applyAlignment="1">
      <alignment vertical="top" wrapText="1"/>
    </xf>
    <xf numFmtId="164" fontId="2" fillId="2" borderId="1" xfId="0" applyFont="1" applyFill="1" applyBorder="1" applyAlignment="1">
      <alignment horizontal="center" vertical="center"/>
    </xf>
    <xf numFmtId="164" fontId="3" fillId="2" borderId="4" xfId="0" applyFont="1" applyFill="1" applyBorder="1" applyAlignment="1">
      <alignment horizontal="left" vertical="top" wrapText="1"/>
    </xf>
    <xf numFmtId="164" fontId="6" fillId="2" borderId="2" xfId="0" applyFont="1" applyFill="1" applyBorder="1" applyAlignment="1">
      <alignment vertical="top" wrapText="1"/>
    </xf>
    <xf numFmtId="164" fontId="4" fillId="0" borderId="0" xfId="0" applyFont="1" applyBorder="1" applyAlignment="1">
      <alignment horizontal="left" vertical="top"/>
    </xf>
    <xf numFmtId="164" fontId="4" fillId="0" borderId="0" xfId="0" applyFont="1" applyAlignment="1">
      <alignment horizontal="left" vertical="top"/>
    </xf>
    <xf numFmtId="164" fontId="4" fillId="0" borderId="5" xfId="0" applyFont="1" applyBorder="1" applyAlignment="1">
      <alignment horizontal="left" vertical="top"/>
    </xf>
    <xf numFmtId="164" fontId="4" fillId="0" borderId="6" xfId="0" applyFont="1" applyBorder="1" applyAlignment="1">
      <alignment horizontal="left" vertical="top" wrapText="1"/>
    </xf>
    <xf numFmtId="164" fontId="4" fillId="0" borderId="3" xfId="0" applyFont="1" applyBorder="1" applyAlignment="1">
      <alignment/>
    </xf>
    <xf numFmtId="164" fontId="7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4" fillId="0" borderId="3" xfId="0" applyFont="1" applyBorder="1" applyAlignment="1">
      <alignment horizontal="left" vertical="top"/>
    </xf>
    <xf numFmtId="164" fontId="4" fillId="0" borderId="7" xfId="0" applyFont="1" applyBorder="1" applyAlignment="1">
      <alignment horizontal="left" vertical="top"/>
    </xf>
    <xf numFmtId="164" fontId="4" fillId="0" borderId="0" xfId="0" applyFont="1" applyBorder="1" applyAlignment="1">
      <alignment horizontal="left" vertical="top" wrapText="1"/>
    </xf>
    <xf numFmtId="164" fontId="4" fillId="0" borderId="0" xfId="0" applyFont="1" applyBorder="1" applyAlignment="1">
      <alignment/>
    </xf>
    <xf numFmtId="164" fontId="2" fillId="2" borderId="3" xfId="0" applyFont="1" applyFill="1" applyBorder="1" applyAlignment="1">
      <alignment horizontal="center" vertical="center" wrapText="1"/>
    </xf>
    <xf numFmtId="164" fontId="1" fillId="0" borderId="0" xfId="0" applyFont="1" applyAlignment="1">
      <alignment horizontal="left" vertical="top"/>
    </xf>
    <xf numFmtId="164" fontId="1" fillId="0" borderId="0" xfId="0" applyFont="1" applyAlignment="1">
      <alignment/>
    </xf>
    <xf numFmtId="164" fontId="1" fillId="0" borderId="8" xfId="0" applyFont="1" applyBorder="1" applyAlignment="1">
      <alignment horizontal="left" vertical="top"/>
    </xf>
    <xf numFmtId="164" fontId="1" fillId="0" borderId="5" xfId="0" applyFont="1" applyBorder="1" applyAlignment="1">
      <alignment horizontal="left" vertical="top"/>
    </xf>
    <xf numFmtId="164" fontId="1" fillId="0" borderId="5" xfId="0" applyFont="1" applyBorder="1" applyAlignment="1">
      <alignment/>
    </xf>
    <xf numFmtId="164" fontId="1" fillId="0" borderId="9" xfId="0" applyFont="1" applyBorder="1" applyAlignment="1">
      <alignment horizontal="left" vertical="top"/>
    </xf>
    <xf numFmtId="164" fontId="1" fillId="0" borderId="3" xfId="0" applyFont="1" applyBorder="1" applyAlignment="1">
      <alignment horizontal="left" vertical="top" wrapText="1"/>
    </xf>
    <xf numFmtId="164" fontId="1" fillId="0" borderId="3" xfId="0" applyFont="1" applyBorder="1" applyAlignment="1">
      <alignment/>
    </xf>
    <xf numFmtId="164" fontId="1" fillId="0" borderId="6" xfId="0" applyFont="1" applyBorder="1" applyAlignment="1">
      <alignment horizontal="left" vertical="top" wrapText="1"/>
    </xf>
    <xf numFmtId="164" fontId="1" fillId="0" borderId="10" xfId="0" applyFont="1" applyBorder="1" applyAlignment="1">
      <alignment horizontal="left" vertical="top"/>
    </xf>
    <xf numFmtId="164" fontId="1" fillId="0" borderId="11" xfId="0" applyFont="1" applyBorder="1" applyAlignment="1">
      <alignment horizontal="left" vertical="top" wrapText="1"/>
    </xf>
    <xf numFmtId="164" fontId="1" fillId="0" borderId="3" xfId="0" applyFont="1" applyBorder="1" applyAlignment="1">
      <alignment horizontal="left" vertical="top"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12" xfId="0" applyFont="1" applyBorder="1" applyAlignment="1">
      <alignment/>
    </xf>
    <xf numFmtId="164" fontId="1" fillId="0" borderId="0" xfId="0" applyFont="1" applyBorder="1" applyAlignment="1">
      <alignment/>
    </xf>
    <xf numFmtId="164" fontId="8" fillId="2" borderId="3" xfId="0" applyFont="1" applyFill="1" applyBorder="1" applyAlignment="1">
      <alignment horizontal="center"/>
    </xf>
    <xf numFmtId="164" fontId="1" fillId="4" borderId="3" xfId="0" applyFont="1" applyFill="1" applyBorder="1" applyAlignment="1">
      <alignment horizontal="center" vertical="center"/>
    </xf>
    <xf numFmtId="164" fontId="1" fillId="0" borderId="3" xfId="0" applyFont="1" applyFill="1" applyBorder="1" applyAlignment="1">
      <alignment/>
    </xf>
    <xf numFmtId="164" fontId="1" fillId="0" borderId="13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85725</xdr:rowOff>
    </xdr:from>
    <xdr:to>
      <xdr:col>9</xdr:col>
      <xdr:colOff>1057275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85725"/>
          <a:ext cx="10096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342900</xdr:colOff>
      <xdr:row>8</xdr:row>
      <xdr:rowOff>19050</xdr:rowOff>
    </xdr:from>
    <xdr:to>
      <xdr:col>9</xdr:col>
      <xdr:colOff>1028700</xdr:colOff>
      <xdr:row>21</xdr:row>
      <xdr:rowOff>85725</xdr:rowOff>
    </xdr:to>
    <xdr:pic>
      <xdr:nvPicPr>
        <xdr:cNvPr id="2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1390650"/>
          <a:ext cx="2057400" cy="2152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ka.ru/CT/CT1101r.pdf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31.00390625" style="0" customWidth="1"/>
    <col min="10" max="10" width="14.375" style="0" customWidth="1"/>
  </cols>
  <sheetData>
    <row r="1" spans="1:10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6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41.25" customHeight="1">
      <c r="A5" s="3" t="s">
        <v>1</v>
      </c>
      <c r="B5" s="4"/>
      <c r="C5" s="4"/>
      <c r="D5" s="4"/>
      <c r="E5" s="4"/>
      <c r="F5" s="4"/>
      <c r="G5" s="4"/>
      <c r="H5" s="4"/>
      <c r="I5" s="4"/>
      <c r="J5" s="4"/>
    </row>
    <row r="6" spans="1:10" ht="6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2.2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5" t="s">
        <v>2</v>
      </c>
      <c r="B8" s="5"/>
      <c r="C8" s="5"/>
      <c r="D8" s="5"/>
      <c r="E8" s="5"/>
      <c r="F8" s="5"/>
      <c r="G8" s="5"/>
      <c r="H8" s="5"/>
      <c r="I8" s="5"/>
      <c r="J8" s="5"/>
    </row>
    <row r="9" spans="1:10" ht="12.75">
      <c r="A9" s="5" t="s">
        <v>3</v>
      </c>
      <c r="B9" s="6" t="s">
        <v>4</v>
      </c>
      <c r="C9" s="5"/>
      <c r="D9" s="5"/>
      <c r="E9" s="5"/>
      <c r="F9" s="5"/>
      <c r="G9" s="5"/>
      <c r="H9" s="5"/>
      <c r="I9" s="5"/>
      <c r="J9" s="5"/>
    </row>
    <row r="10" spans="1:10" ht="11.25" customHeight="1">
      <c r="A10" s="7" t="s">
        <v>5</v>
      </c>
      <c r="B10" s="7"/>
      <c r="C10" s="7"/>
      <c r="D10" s="7"/>
      <c r="E10" s="7"/>
      <c r="F10" s="7"/>
      <c r="G10" s="7"/>
      <c r="H10" s="8"/>
      <c r="I10" s="8"/>
      <c r="J10" s="8"/>
    </row>
    <row r="11" spans="1:10" ht="12.75">
      <c r="A11" s="5" t="s">
        <v>6</v>
      </c>
      <c r="B11" s="5" t="s">
        <v>7</v>
      </c>
      <c r="C11" s="5"/>
      <c r="D11" s="5"/>
      <c r="E11" s="5"/>
      <c r="F11" s="5"/>
      <c r="G11" s="5"/>
      <c r="H11" s="5"/>
      <c r="I11" s="5"/>
      <c r="J11" s="5"/>
    </row>
    <row r="12" spans="1:10" ht="12.75">
      <c r="A12" s="5" t="s">
        <v>8</v>
      </c>
      <c r="B12" s="5" t="s">
        <v>9</v>
      </c>
      <c r="C12" s="5"/>
      <c r="D12" s="5"/>
      <c r="E12" s="5"/>
      <c r="F12" s="5"/>
      <c r="G12" s="5"/>
      <c r="H12" s="5"/>
      <c r="I12" s="5"/>
      <c r="J12" s="5"/>
    </row>
    <row r="13" spans="1:10" ht="12.75">
      <c r="A13" s="5" t="s">
        <v>10</v>
      </c>
      <c r="B13" s="5" t="s">
        <v>11</v>
      </c>
      <c r="C13" s="5"/>
      <c r="D13" s="5"/>
      <c r="E13" s="5"/>
      <c r="F13" s="5"/>
      <c r="G13" s="5"/>
      <c r="H13" s="5"/>
      <c r="I13" s="5"/>
      <c r="J13" s="5"/>
    </row>
    <row r="14" spans="1:10" ht="12.75">
      <c r="A14" s="9" t="s">
        <v>12</v>
      </c>
      <c r="B14" s="9"/>
      <c r="C14" s="9"/>
      <c r="D14" s="9"/>
      <c r="E14" s="9"/>
      <c r="F14" s="9"/>
      <c r="G14" s="9"/>
      <c r="H14" s="10"/>
      <c r="I14" s="10"/>
      <c r="J14" s="10"/>
    </row>
    <row r="15" spans="1:10" ht="12.75">
      <c r="A15" s="5" t="s">
        <v>13</v>
      </c>
      <c r="B15" s="5" t="s">
        <v>14</v>
      </c>
      <c r="C15" s="5"/>
      <c r="D15" s="5"/>
      <c r="E15" s="5"/>
      <c r="F15" s="5"/>
      <c r="G15" s="5"/>
      <c r="H15" s="5"/>
      <c r="I15" s="5"/>
      <c r="J15" s="5"/>
    </row>
    <row r="16" spans="1:10" ht="12.75">
      <c r="A16" s="5" t="s">
        <v>15</v>
      </c>
      <c r="B16" s="5" t="s">
        <v>16</v>
      </c>
      <c r="C16" s="5"/>
      <c r="D16" s="5"/>
      <c r="E16" s="5"/>
      <c r="F16" s="5"/>
      <c r="G16" s="5"/>
      <c r="H16" s="5"/>
      <c r="I16" s="5"/>
      <c r="J16" s="5"/>
    </row>
    <row r="17" spans="1:10" ht="12.75">
      <c r="A17" s="5" t="s">
        <v>17</v>
      </c>
      <c r="B17" s="5" t="s">
        <v>18</v>
      </c>
      <c r="C17" s="5"/>
      <c r="D17" s="5"/>
      <c r="E17" s="5"/>
      <c r="F17" s="5"/>
      <c r="G17" s="5"/>
      <c r="H17" s="5"/>
      <c r="I17" s="5"/>
      <c r="J17" s="5"/>
    </row>
    <row r="18" spans="1:10" ht="12.75">
      <c r="A18" s="5" t="s">
        <v>19</v>
      </c>
      <c r="B18" s="5" t="s">
        <v>20</v>
      </c>
      <c r="C18" s="5"/>
      <c r="D18" s="5"/>
      <c r="E18" s="5"/>
      <c r="F18" s="5"/>
      <c r="G18" s="5"/>
      <c r="H18" s="5"/>
      <c r="I18" s="5"/>
      <c r="J18" s="5"/>
    </row>
    <row r="19" spans="1:10" ht="12.75">
      <c r="A19" s="5" t="s">
        <v>21</v>
      </c>
      <c r="B19" s="5" t="s">
        <v>22</v>
      </c>
      <c r="C19" s="5"/>
      <c r="D19" s="5"/>
      <c r="E19" s="5"/>
      <c r="F19" s="5"/>
      <c r="G19" s="5"/>
      <c r="H19" s="5"/>
      <c r="I19" s="5"/>
      <c r="J19" s="5"/>
    </row>
    <row r="20" spans="1:10" ht="12.75">
      <c r="A20" s="5" t="s">
        <v>23</v>
      </c>
      <c r="B20" s="5" t="s">
        <v>24</v>
      </c>
      <c r="C20" s="5"/>
      <c r="D20" s="5"/>
      <c r="E20" s="5"/>
      <c r="F20" s="5"/>
      <c r="G20" s="5"/>
      <c r="H20" s="5"/>
      <c r="I20" s="5"/>
      <c r="J20" s="5"/>
    </row>
    <row r="21" spans="1:10" ht="12.75">
      <c r="A21" s="5" t="s">
        <v>25</v>
      </c>
      <c r="B21" s="11">
        <v>16390</v>
      </c>
      <c r="C21" s="5"/>
      <c r="D21" s="5"/>
      <c r="E21" s="5"/>
      <c r="F21" s="5"/>
      <c r="G21" s="5"/>
      <c r="H21" s="5"/>
      <c r="I21" s="5"/>
      <c r="J21" s="5"/>
    </row>
    <row r="22" spans="1:10" ht="12.75">
      <c r="A22" s="5" t="s">
        <v>26</v>
      </c>
      <c r="B22" s="5" t="s">
        <v>27</v>
      </c>
      <c r="C22" s="5"/>
      <c r="D22" s="5"/>
      <c r="E22" s="5"/>
      <c r="F22" s="5"/>
      <c r="G22" s="5"/>
      <c r="H22" s="5"/>
      <c r="I22" s="5"/>
      <c r="J22" s="5"/>
    </row>
    <row r="23" spans="1:10" ht="12.75" customHeight="1">
      <c r="A23" s="12" t="s">
        <v>28</v>
      </c>
      <c r="B23" s="12"/>
      <c r="C23" s="12"/>
      <c r="D23" s="12"/>
      <c r="E23" s="12"/>
      <c r="F23" s="12"/>
      <c r="G23" s="12"/>
      <c r="H23" s="12"/>
      <c r="I23" s="12"/>
      <c r="J23" s="5"/>
    </row>
    <row r="24" spans="1:10" ht="6.75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20.25" customHeight="1">
      <c r="A25" s="13" t="s">
        <v>29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3.7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35.25" customHeight="1">
      <c r="A27" s="14" t="s">
        <v>30</v>
      </c>
      <c r="B27" s="14" t="s">
        <v>31</v>
      </c>
      <c r="C27" s="14"/>
      <c r="D27" s="14"/>
      <c r="E27" s="14"/>
      <c r="F27" s="14"/>
      <c r="G27" s="14"/>
      <c r="H27" s="14"/>
      <c r="I27" s="14"/>
      <c r="J27" s="15" t="s">
        <v>32</v>
      </c>
    </row>
    <row r="28" spans="1:10" ht="5.25" customHeight="1">
      <c r="A28" s="16"/>
      <c r="B28" s="17"/>
      <c r="C28" s="17"/>
      <c r="D28" s="17"/>
      <c r="E28" s="17"/>
      <c r="F28" s="17"/>
      <c r="G28" s="17"/>
      <c r="H28" s="17"/>
      <c r="I28" s="17"/>
      <c r="J28" s="5"/>
    </row>
    <row r="29" spans="1:13" ht="27" customHeight="1">
      <c r="A29" s="18" t="s">
        <v>33</v>
      </c>
      <c r="B29" s="19" t="s">
        <v>34</v>
      </c>
      <c r="C29" s="19"/>
      <c r="D29" s="19"/>
      <c r="E29" s="19"/>
      <c r="F29" s="19"/>
      <c r="G29" s="19"/>
      <c r="H29" s="19"/>
      <c r="I29" s="19"/>
      <c r="J29" s="20"/>
      <c r="L29" s="21" t="b">
        <f>FALSE</f>
        <v>0</v>
      </c>
      <c r="M29" s="22">
        <f>IF(L29,572,0)</f>
        <v>0</v>
      </c>
    </row>
    <row r="30" spans="1:13" ht="36" customHeight="1">
      <c r="A30" s="23" t="s">
        <v>35</v>
      </c>
      <c r="B30" s="19" t="s">
        <v>36</v>
      </c>
      <c r="C30" s="19"/>
      <c r="D30" s="19"/>
      <c r="E30" s="19"/>
      <c r="F30" s="19"/>
      <c r="G30" s="19"/>
      <c r="H30" s="19"/>
      <c r="I30" s="19"/>
      <c r="J30" s="20"/>
      <c r="L30" s="21" t="b">
        <f>FALSE</f>
        <v>0</v>
      </c>
      <c r="M30" s="22">
        <f>IF(L30,1314,0)</f>
        <v>0</v>
      </c>
    </row>
    <row r="31" spans="1:13" ht="34.5" customHeight="1">
      <c r="A31" s="24" t="s">
        <v>37</v>
      </c>
      <c r="B31" s="19" t="s">
        <v>38</v>
      </c>
      <c r="C31" s="19"/>
      <c r="D31" s="19"/>
      <c r="E31" s="19"/>
      <c r="F31" s="19"/>
      <c r="G31" s="19"/>
      <c r="H31" s="19"/>
      <c r="I31" s="19"/>
      <c r="J31" s="20"/>
      <c r="L31" s="21" t="b">
        <f>FALSE</f>
        <v>0</v>
      </c>
      <c r="M31" s="22">
        <f>IF(L31,2666,0)</f>
        <v>0</v>
      </c>
    </row>
    <row r="32" spans="1:13" ht="38.25" customHeight="1">
      <c r="A32" s="24" t="s">
        <v>39</v>
      </c>
      <c r="B32" s="19" t="s">
        <v>40</v>
      </c>
      <c r="C32" s="19"/>
      <c r="D32" s="19"/>
      <c r="E32" s="19"/>
      <c r="F32" s="19"/>
      <c r="G32" s="19"/>
      <c r="H32" s="19"/>
      <c r="I32" s="19"/>
      <c r="J32" s="20"/>
      <c r="L32" s="21" t="b">
        <f>FALSE</f>
        <v>0</v>
      </c>
      <c r="M32" s="22">
        <f>IF(L32,3622,0)</f>
        <v>0</v>
      </c>
    </row>
    <row r="33" spans="1:10" ht="12" customHeight="1">
      <c r="A33" s="16"/>
      <c r="B33" s="25"/>
      <c r="C33" s="25"/>
      <c r="D33" s="25"/>
      <c r="E33" s="25"/>
      <c r="F33" s="25"/>
      <c r="G33" s="25"/>
      <c r="H33" s="25"/>
      <c r="I33" s="25"/>
      <c r="J33" s="26"/>
    </row>
    <row r="34" spans="1:10" ht="10.5" customHeight="1">
      <c r="A34" s="17"/>
      <c r="B34" s="17"/>
      <c r="C34" s="17"/>
      <c r="D34" s="17"/>
      <c r="E34" s="17"/>
      <c r="F34" s="17"/>
      <c r="G34" s="17"/>
      <c r="H34" s="17"/>
      <c r="I34" s="17"/>
      <c r="J34" s="5"/>
    </row>
    <row r="35" spans="1:10" ht="35.25" customHeight="1">
      <c r="A35" s="27" t="s">
        <v>41</v>
      </c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5.25" customHeight="1">
      <c r="A36" s="28"/>
      <c r="B36" s="28"/>
      <c r="C36" s="28"/>
      <c r="D36" s="28"/>
      <c r="E36" s="28"/>
      <c r="F36" s="28"/>
      <c r="G36" s="28"/>
      <c r="H36" s="28"/>
      <c r="I36" s="28"/>
      <c r="J36" s="29"/>
    </row>
    <row r="37" spans="1:15" ht="17.25" customHeight="1">
      <c r="A37" s="30" t="s">
        <v>42</v>
      </c>
      <c r="B37" s="31" t="s">
        <v>43</v>
      </c>
      <c r="C37" s="31"/>
      <c r="D37" s="31"/>
      <c r="E37" s="31"/>
      <c r="F37" s="31"/>
      <c r="G37" s="31"/>
      <c r="H37" s="31"/>
      <c r="I37" s="31"/>
      <c r="J37" s="32"/>
      <c r="L37" s="21" t="b">
        <f>FALSE</f>
        <v>0</v>
      </c>
      <c r="M37" s="22">
        <f>IF(L37,280,0)</f>
        <v>0</v>
      </c>
      <c r="N37" s="22"/>
      <c r="O37" s="22"/>
    </row>
    <row r="38" spans="1:15" ht="26.25" customHeight="1">
      <c r="A38" s="33"/>
      <c r="B38" s="34" t="s">
        <v>44</v>
      </c>
      <c r="C38" s="34"/>
      <c r="D38" s="34"/>
      <c r="E38" s="34"/>
      <c r="F38" s="34"/>
      <c r="G38" s="34"/>
      <c r="H38" s="34"/>
      <c r="I38" s="34"/>
      <c r="J38" s="35"/>
      <c r="L38" s="21" t="b">
        <f>FALSE</f>
        <v>0</v>
      </c>
      <c r="M38" s="22">
        <f>IF(L38,370,0)</f>
        <v>0</v>
      </c>
      <c r="N38" s="22"/>
      <c r="O38" s="22"/>
    </row>
    <row r="39" spans="1:15" ht="27.75" customHeight="1">
      <c r="A39" s="30" t="s">
        <v>45</v>
      </c>
      <c r="B39" s="36" t="s">
        <v>46</v>
      </c>
      <c r="C39" s="36"/>
      <c r="D39" s="36"/>
      <c r="E39" s="36"/>
      <c r="F39" s="36"/>
      <c r="G39" s="36"/>
      <c r="H39" s="36"/>
      <c r="I39" s="36"/>
      <c r="J39" s="35"/>
      <c r="L39" s="21" t="b">
        <f>FALSE</f>
        <v>0</v>
      </c>
      <c r="M39" s="22">
        <f>IF(L39,105,0)</f>
        <v>0</v>
      </c>
      <c r="N39" s="22"/>
      <c r="O39" s="22"/>
    </row>
    <row r="40" spans="1:15" ht="39.75" customHeight="1">
      <c r="A40" s="37"/>
      <c r="B40" s="38" t="s">
        <v>47</v>
      </c>
      <c r="C40" s="38"/>
      <c r="D40" s="38"/>
      <c r="E40" s="38"/>
      <c r="F40" s="38"/>
      <c r="G40" s="38"/>
      <c r="H40" s="38"/>
      <c r="I40" s="38"/>
      <c r="J40" s="32"/>
      <c r="L40" s="21" t="b">
        <f>FALSE</f>
        <v>0</v>
      </c>
      <c r="M40" s="22">
        <f>IF(L40,175,0)</f>
        <v>0</v>
      </c>
      <c r="N40" s="22"/>
      <c r="O40" s="22"/>
    </row>
    <row r="41" spans="1:15" ht="39" customHeight="1">
      <c r="A41" s="33"/>
      <c r="B41" s="36" t="s">
        <v>48</v>
      </c>
      <c r="C41" s="36"/>
      <c r="D41" s="36"/>
      <c r="E41" s="36"/>
      <c r="F41" s="36"/>
      <c r="G41" s="36"/>
      <c r="H41" s="36"/>
      <c r="I41" s="36"/>
      <c r="J41" s="35"/>
      <c r="L41" s="21" t="b">
        <f>FALSE</f>
        <v>0</v>
      </c>
      <c r="M41" s="22">
        <f>IF(L41,196,0)</f>
        <v>0</v>
      </c>
      <c r="N41" s="22"/>
      <c r="O41" s="22"/>
    </row>
    <row r="42" spans="1:15" ht="12.75">
      <c r="A42" s="30" t="s">
        <v>49</v>
      </c>
      <c r="B42" s="39" t="s">
        <v>50</v>
      </c>
      <c r="C42" s="39"/>
      <c r="D42" s="39"/>
      <c r="E42" s="39"/>
      <c r="F42" s="39"/>
      <c r="G42" s="39"/>
      <c r="H42" s="39"/>
      <c r="I42" s="39"/>
      <c r="J42" s="35"/>
      <c r="L42" s="21" t="b">
        <f>FALSE</f>
        <v>0</v>
      </c>
      <c r="M42" s="22">
        <f>IF(L42,680,0)</f>
        <v>0</v>
      </c>
      <c r="N42" s="22"/>
      <c r="O42" s="22"/>
    </row>
    <row r="43" spans="1:15" ht="12.75">
      <c r="A43" s="37"/>
      <c r="B43" s="39" t="s">
        <v>51</v>
      </c>
      <c r="C43" s="39"/>
      <c r="D43" s="39"/>
      <c r="E43" s="39"/>
      <c r="F43" s="39"/>
      <c r="G43" s="39"/>
      <c r="H43" s="39"/>
      <c r="I43" s="39"/>
      <c r="J43" s="35"/>
      <c r="L43" s="21" t="b">
        <f>FALSE</f>
        <v>0</v>
      </c>
      <c r="M43" s="22">
        <f>IF(L43,2075,0)</f>
        <v>0</v>
      </c>
      <c r="N43" s="22"/>
      <c r="O43" s="22"/>
    </row>
    <row r="44" spans="1:15" ht="12.75">
      <c r="A44" s="37"/>
      <c r="B44" s="39" t="s">
        <v>52</v>
      </c>
      <c r="C44" s="39"/>
      <c r="D44" s="39"/>
      <c r="E44" s="39"/>
      <c r="F44" s="39"/>
      <c r="G44" s="39"/>
      <c r="H44" s="39"/>
      <c r="I44" s="39"/>
      <c r="J44" s="35"/>
      <c r="L44" s="21" t="b">
        <f>FALSE</f>
        <v>0</v>
      </c>
      <c r="M44" s="22">
        <f>IF(L44,3040,0)</f>
        <v>0</v>
      </c>
      <c r="N44" s="22"/>
      <c r="O44" s="22"/>
    </row>
    <row r="45" spans="1:15" ht="12.75">
      <c r="A45" s="37"/>
      <c r="B45" s="39" t="s">
        <v>53</v>
      </c>
      <c r="C45" s="39"/>
      <c r="D45" s="39"/>
      <c r="E45" s="39"/>
      <c r="F45" s="39"/>
      <c r="G45" s="39"/>
      <c r="H45" s="39"/>
      <c r="I45" s="39"/>
      <c r="J45" s="35"/>
      <c r="L45" s="21" t="b">
        <f>FALSE</f>
        <v>0</v>
      </c>
      <c r="M45" s="22">
        <f>IF(L45,100,0)</f>
        <v>0</v>
      </c>
      <c r="N45" s="22"/>
      <c r="O45" s="22"/>
    </row>
    <row r="46" spans="1:15" ht="12.75">
      <c r="A46" s="37"/>
      <c r="B46" s="39" t="s">
        <v>54</v>
      </c>
      <c r="C46" s="39"/>
      <c r="D46" s="39"/>
      <c r="E46" s="39"/>
      <c r="F46" s="39"/>
      <c r="G46" s="39"/>
      <c r="H46" s="39"/>
      <c r="I46" s="39"/>
      <c r="J46" s="35"/>
      <c r="L46" s="21" t="b">
        <f>FALSE</f>
        <v>0</v>
      </c>
      <c r="M46" s="22">
        <f>IF(L46,630,0)</f>
        <v>0</v>
      </c>
      <c r="N46" s="22"/>
      <c r="O46" s="22"/>
    </row>
    <row r="47" spans="1:15" ht="12.75">
      <c r="A47" s="33"/>
      <c r="B47" s="39" t="s">
        <v>55</v>
      </c>
      <c r="C47" s="39"/>
      <c r="D47" s="39"/>
      <c r="E47" s="39"/>
      <c r="F47" s="39"/>
      <c r="G47" s="39"/>
      <c r="H47" s="39"/>
      <c r="I47" s="39"/>
      <c r="J47" s="35"/>
      <c r="L47" s="21" t="b">
        <f>FALSE</f>
        <v>0</v>
      </c>
      <c r="M47" s="22">
        <f>IF(L47,1275,0)</f>
        <v>0</v>
      </c>
      <c r="N47" s="22"/>
      <c r="O47" s="22"/>
    </row>
    <row r="48" spans="1:15" ht="12.75">
      <c r="A48" s="32" t="s">
        <v>17</v>
      </c>
      <c r="B48" s="40" t="s">
        <v>56</v>
      </c>
      <c r="C48" s="35"/>
      <c r="D48" s="35"/>
      <c r="E48" s="35"/>
      <c r="F48" s="35"/>
      <c r="G48" s="35"/>
      <c r="H48" s="35"/>
      <c r="I48" s="35"/>
      <c r="J48" s="35"/>
      <c r="L48" s="21" t="b">
        <f>FALSE</f>
        <v>0</v>
      </c>
      <c r="M48" s="22">
        <f>IF(L48,3,0)</f>
        <v>0</v>
      </c>
      <c r="N48" s="22"/>
      <c r="O48" s="22"/>
    </row>
    <row r="49" spans="1:15" ht="12.75">
      <c r="A49" s="41"/>
      <c r="B49" s="40" t="s">
        <v>57</v>
      </c>
      <c r="C49" s="35"/>
      <c r="D49" s="35"/>
      <c r="E49" s="35"/>
      <c r="F49" s="35"/>
      <c r="G49" s="35"/>
      <c r="H49" s="35"/>
      <c r="I49" s="35"/>
      <c r="J49" s="35"/>
      <c r="L49" s="21" t="b">
        <f>FALSE</f>
        <v>0</v>
      </c>
      <c r="M49" s="22">
        <f>IF(L49,25,0)</f>
        <v>0</v>
      </c>
      <c r="N49" s="22"/>
      <c r="O49" s="22"/>
    </row>
    <row r="50" spans="1:15" ht="13.5" customHeight="1">
      <c r="A50" s="35"/>
      <c r="B50" s="40" t="s">
        <v>58</v>
      </c>
      <c r="C50" s="35"/>
      <c r="D50" s="35"/>
      <c r="E50" s="35"/>
      <c r="F50" s="35"/>
      <c r="G50" s="35"/>
      <c r="H50" s="35"/>
      <c r="I50" s="35"/>
      <c r="J50" s="35"/>
      <c r="L50" s="21" t="b">
        <f>FALSE</f>
        <v>0</v>
      </c>
      <c r="M50" s="22">
        <f>IF(L50,27,0)</f>
        <v>0</v>
      </c>
      <c r="N50" s="22"/>
      <c r="O50" s="22"/>
    </row>
    <row r="51" spans="1:15" ht="12.75">
      <c r="A51" s="41"/>
      <c r="B51" s="42" t="s">
        <v>59</v>
      </c>
      <c r="C51" s="41"/>
      <c r="D51" s="41"/>
      <c r="E51" s="41"/>
      <c r="F51" s="41"/>
      <c r="G51" s="41"/>
      <c r="H51" s="41"/>
      <c r="I51" s="41"/>
      <c r="J51" s="41"/>
      <c r="L51" s="21" t="b">
        <f>FALSE</f>
        <v>0</v>
      </c>
      <c r="M51" s="22">
        <f>IF(L51,115,0)</f>
        <v>0</v>
      </c>
      <c r="N51" s="22"/>
      <c r="O51" s="22"/>
    </row>
    <row r="52" spans="1:15" ht="12.75">
      <c r="A52" s="32" t="s">
        <v>60</v>
      </c>
      <c r="B52" s="40" t="s">
        <v>61</v>
      </c>
      <c r="C52" s="35"/>
      <c r="D52" s="35"/>
      <c r="E52" s="35"/>
      <c r="F52" s="35"/>
      <c r="G52" s="35"/>
      <c r="H52" s="35"/>
      <c r="I52" s="35"/>
      <c r="J52" s="35"/>
      <c r="L52" s="21" t="b">
        <f>FALSE</f>
        <v>0</v>
      </c>
      <c r="M52" s="22">
        <f>IF(L52,185,0)</f>
        <v>0</v>
      </c>
      <c r="N52" s="22"/>
      <c r="O52" s="22"/>
    </row>
    <row r="53" spans="1:15" ht="12.75">
      <c r="A53" s="41"/>
      <c r="B53" s="42" t="s">
        <v>62</v>
      </c>
      <c r="C53" s="41"/>
      <c r="D53" s="41"/>
      <c r="E53" s="41"/>
      <c r="F53" s="41"/>
      <c r="G53" s="41"/>
      <c r="H53" s="41"/>
      <c r="I53" s="41"/>
      <c r="J53" s="41"/>
      <c r="L53" s="21" t="b">
        <f>FALSE</f>
        <v>0</v>
      </c>
      <c r="M53" s="22">
        <f>IF(L53,600,0)</f>
        <v>0</v>
      </c>
      <c r="N53" s="22"/>
      <c r="O53" s="22"/>
    </row>
    <row r="54" spans="1:10" ht="12.75">
      <c r="A54" s="43"/>
      <c r="B54" s="43"/>
      <c r="C54" s="43"/>
      <c r="D54" s="43"/>
      <c r="E54" s="43"/>
      <c r="F54" s="43"/>
      <c r="G54" s="43"/>
      <c r="H54" s="43"/>
      <c r="I54" s="43"/>
      <c r="J54" s="43"/>
    </row>
    <row r="55" spans="1:10" ht="12.75">
      <c r="A55" s="43"/>
      <c r="B55" s="43"/>
      <c r="C55" s="43"/>
      <c r="D55" s="43"/>
      <c r="E55" s="43"/>
      <c r="F55" s="43"/>
      <c r="G55" s="43"/>
      <c r="H55" s="43"/>
      <c r="I55" s="43"/>
      <c r="J55" s="43"/>
    </row>
    <row r="56" spans="1:10" ht="9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</row>
    <row r="57" spans="1:10" ht="30" customHeight="1">
      <c r="A57" s="27" t="s">
        <v>63</v>
      </c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9.7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 ht="6.7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</row>
    <row r="60" spans="1:10" ht="12.75">
      <c r="A60" s="29"/>
      <c r="B60" s="44" t="s">
        <v>64</v>
      </c>
      <c r="C60" s="44"/>
      <c r="D60" s="44"/>
      <c r="E60" s="29"/>
      <c r="F60" s="29"/>
      <c r="G60" s="44" t="s">
        <v>65</v>
      </c>
      <c r="H60" s="44"/>
      <c r="I60" s="44"/>
      <c r="J60" s="29"/>
    </row>
    <row r="61" spans="1:10" ht="4.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</row>
    <row r="62" spans="1:10" ht="21" customHeight="1">
      <c r="A62" s="29"/>
      <c r="B62" s="45" t="s">
        <v>66</v>
      </c>
      <c r="C62" s="45"/>
      <c r="D62" s="45"/>
      <c r="E62" s="29"/>
      <c r="F62" s="29"/>
      <c r="G62" s="45" t="s">
        <v>66</v>
      </c>
      <c r="H62" s="45"/>
      <c r="I62" s="45"/>
      <c r="J62" s="29"/>
    </row>
    <row r="63" spans="1:14" ht="12.75">
      <c r="A63" s="29"/>
      <c r="B63" s="35" t="s">
        <v>67</v>
      </c>
      <c r="C63" s="35"/>
      <c r="D63" s="35"/>
      <c r="E63" s="29"/>
      <c r="F63" s="29"/>
      <c r="G63" s="35" t="s">
        <v>67</v>
      </c>
      <c r="H63" s="35"/>
      <c r="I63" s="29"/>
      <c r="K63" s="21" t="b">
        <f>FALSE</f>
        <v>0</v>
      </c>
      <c r="L63" s="22">
        <f aca="true" t="shared" si="0" ref="L63:L82">IF(K63,447,0)</f>
        <v>0</v>
      </c>
      <c r="M63" s="21" t="b">
        <f>FALSE</f>
        <v>0</v>
      </c>
      <c r="N63" s="22">
        <f aca="true" t="shared" si="1" ref="N63:N82">IF(M63,588,0)</f>
        <v>0</v>
      </c>
    </row>
    <row r="64" spans="1:14" ht="12.75">
      <c r="A64" s="29"/>
      <c r="B64" s="35" t="s">
        <v>68</v>
      </c>
      <c r="C64" s="35"/>
      <c r="D64" s="35"/>
      <c r="E64" s="29"/>
      <c r="F64" s="29"/>
      <c r="G64" s="35" t="s">
        <v>68</v>
      </c>
      <c r="H64" s="35"/>
      <c r="I64" s="35"/>
      <c r="J64" s="29"/>
      <c r="K64" s="21" t="b">
        <f>FALSE</f>
        <v>0</v>
      </c>
      <c r="L64" s="22">
        <f t="shared" si="0"/>
        <v>0</v>
      </c>
      <c r="M64" s="21" t="b">
        <f>FALSE</f>
        <v>0</v>
      </c>
      <c r="N64" s="22">
        <f t="shared" si="1"/>
        <v>0</v>
      </c>
    </row>
    <row r="65" spans="1:14" ht="12.75">
      <c r="A65" s="29"/>
      <c r="B65" s="46" t="s">
        <v>69</v>
      </c>
      <c r="C65" s="46"/>
      <c r="D65" s="46"/>
      <c r="E65" s="29"/>
      <c r="F65" s="29"/>
      <c r="G65" s="46" t="s">
        <v>69</v>
      </c>
      <c r="H65" s="46"/>
      <c r="I65" s="46"/>
      <c r="J65" s="29"/>
      <c r="K65" s="21" t="b">
        <f>FALSE</f>
        <v>0</v>
      </c>
      <c r="L65" s="22">
        <f t="shared" si="0"/>
        <v>0</v>
      </c>
      <c r="M65" s="21" t="b">
        <f>FALSE</f>
        <v>0</v>
      </c>
      <c r="N65" s="22">
        <f t="shared" si="1"/>
        <v>0</v>
      </c>
    </row>
    <row r="66" spans="1:14" ht="12.75">
      <c r="A66" s="29"/>
      <c r="B66" s="35" t="s">
        <v>70</v>
      </c>
      <c r="C66" s="35"/>
      <c r="D66" s="35"/>
      <c r="E66" s="29"/>
      <c r="F66" s="29"/>
      <c r="G66" s="35" t="s">
        <v>70</v>
      </c>
      <c r="H66" s="35"/>
      <c r="I66" s="35"/>
      <c r="J66" s="29"/>
      <c r="K66" s="21" t="b">
        <f>FALSE</f>
        <v>0</v>
      </c>
      <c r="L66" s="22">
        <f t="shared" si="0"/>
        <v>0</v>
      </c>
      <c r="M66" s="21" t="b">
        <f>FALSE</f>
        <v>0</v>
      </c>
      <c r="N66" s="22">
        <f t="shared" si="1"/>
        <v>0</v>
      </c>
    </row>
    <row r="67" spans="1:14" ht="12.75">
      <c r="A67" s="29"/>
      <c r="B67" s="35" t="s">
        <v>71</v>
      </c>
      <c r="C67" s="35"/>
      <c r="D67" s="35"/>
      <c r="E67" s="29"/>
      <c r="F67" s="29"/>
      <c r="G67" s="35" t="s">
        <v>71</v>
      </c>
      <c r="H67" s="35"/>
      <c r="I67" s="35"/>
      <c r="J67" s="29"/>
      <c r="K67" s="21" t="b">
        <f>FALSE</f>
        <v>0</v>
      </c>
      <c r="L67" s="22">
        <f t="shared" si="0"/>
        <v>0</v>
      </c>
      <c r="M67" s="21" t="b">
        <f>FALSE</f>
        <v>0</v>
      </c>
      <c r="N67" s="22">
        <f t="shared" si="1"/>
        <v>0</v>
      </c>
    </row>
    <row r="68" spans="1:14" ht="12.75">
      <c r="A68" s="29"/>
      <c r="B68" s="35" t="s">
        <v>72</v>
      </c>
      <c r="C68" s="35"/>
      <c r="D68" s="35"/>
      <c r="E68" s="29"/>
      <c r="F68" s="29"/>
      <c r="G68" s="35" t="s">
        <v>72</v>
      </c>
      <c r="H68" s="35"/>
      <c r="I68" s="35"/>
      <c r="J68" s="29"/>
      <c r="K68" s="21" t="b">
        <f>FALSE</f>
        <v>0</v>
      </c>
      <c r="L68" s="22">
        <f t="shared" si="0"/>
        <v>0</v>
      </c>
      <c r="M68" s="21" t="b">
        <f>FALSE</f>
        <v>0</v>
      </c>
      <c r="N68" s="22">
        <f t="shared" si="1"/>
        <v>0</v>
      </c>
    </row>
    <row r="69" spans="1:14" ht="12.75">
      <c r="A69" s="29"/>
      <c r="B69" s="41" t="s">
        <v>73</v>
      </c>
      <c r="C69" s="41"/>
      <c r="D69" s="41"/>
      <c r="E69" s="29"/>
      <c r="F69" s="29"/>
      <c r="G69" s="41" t="s">
        <v>73</v>
      </c>
      <c r="H69" s="41"/>
      <c r="I69" s="41"/>
      <c r="J69" s="29"/>
      <c r="K69" s="21" t="b">
        <f>FALSE</f>
        <v>0</v>
      </c>
      <c r="L69" s="22">
        <f t="shared" si="0"/>
        <v>0</v>
      </c>
      <c r="M69" s="21" t="b">
        <f>FALSE</f>
        <v>0</v>
      </c>
      <c r="N69" s="22">
        <f t="shared" si="1"/>
        <v>0</v>
      </c>
    </row>
    <row r="70" spans="1:14" ht="6.7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2"/>
      <c r="L70" s="22">
        <f t="shared" si="0"/>
        <v>0</v>
      </c>
      <c r="M70" s="22"/>
      <c r="N70" s="22">
        <f t="shared" si="1"/>
        <v>0</v>
      </c>
    </row>
    <row r="71" spans="1:14" ht="20.25" customHeight="1">
      <c r="A71" s="29"/>
      <c r="B71" s="45" t="s">
        <v>74</v>
      </c>
      <c r="C71" s="45"/>
      <c r="D71" s="45"/>
      <c r="E71" s="29"/>
      <c r="F71" s="29"/>
      <c r="G71" s="45" t="s">
        <v>74</v>
      </c>
      <c r="H71" s="45"/>
      <c r="I71" s="45"/>
      <c r="J71" s="29"/>
      <c r="K71" s="22"/>
      <c r="L71" s="22">
        <f t="shared" si="0"/>
        <v>0</v>
      </c>
      <c r="M71" s="22"/>
      <c r="N71" s="22">
        <f t="shared" si="1"/>
        <v>0</v>
      </c>
    </row>
    <row r="72" spans="1:14" ht="12.75">
      <c r="A72" s="29"/>
      <c r="B72" s="35" t="s">
        <v>75</v>
      </c>
      <c r="C72" s="35"/>
      <c r="D72" s="35"/>
      <c r="E72" s="29"/>
      <c r="F72" s="29"/>
      <c r="G72" s="35" t="s">
        <v>75</v>
      </c>
      <c r="H72" s="35"/>
      <c r="I72" s="35"/>
      <c r="J72" s="29"/>
      <c r="K72" s="21" t="b">
        <f>FALSE</f>
        <v>0</v>
      </c>
      <c r="L72" s="22">
        <f t="shared" si="0"/>
        <v>0</v>
      </c>
      <c r="M72" s="21" t="b">
        <f>FALSE</f>
        <v>0</v>
      </c>
      <c r="N72" s="22">
        <f t="shared" si="1"/>
        <v>0</v>
      </c>
    </row>
    <row r="73" spans="1:14" ht="12.75">
      <c r="A73" s="29"/>
      <c r="B73" s="35" t="s">
        <v>76</v>
      </c>
      <c r="C73" s="35"/>
      <c r="D73" s="35"/>
      <c r="E73" s="29"/>
      <c r="F73" s="29"/>
      <c r="G73" s="35" t="s">
        <v>76</v>
      </c>
      <c r="H73" s="35"/>
      <c r="I73" s="35"/>
      <c r="J73" s="29"/>
      <c r="K73" s="21" t="b">
        <f>FALSE</f>
        <v>0</v>
      </c>
      <c r="L73" s="22">
        <f t="shared" si="0"/>
        <v>0</v>
      </c>
      <c r="M73" s="21" t="b">
        <f>FALSE</f>
        <v>0</v>
      </c>
      <c r="N73" s="22">
        <f t="shared" si="1"/>
        <v>0</v>
      </c>
    </row>
    <row r="74" spans="1:14" ht="12.75">
      <c r="A74" s="29"/>
      <c r="B74" s="35" t="s">
        <v>77</v>
      </c>
      <c r="C74" s="35"/>
      <c r="D74" s="35"/>
      <c r="E74" s="29"/>
      <c r="F74" s="29"/>
      <c r="G74" s="35" t="s">
        <v>77</v>
      </c>
      <c r="H74" s="35"/>
      <c r="I74" s="35"/>
      <c r="J74" s="29"/>
      <c r="K74" s="21" t="b">
        <f>FALSE</f>
        <v>0</v>
      </c>
      <c r="L74" s="22">
        <f t="shared" si="0"/>
        <v>0</v>
      </c>
      <c r="M74" s="21" t="b">
        <f>FALSE</f>
        <v>0</v>
      </c>
      <c r="N74" s="22">
        <f t="shared" si="1"/>
        <v>0</v>
      </c>
    </row>
    <row r="75" spans="1:14" ht="12.75">
      <c r="A75" s="29"/>
      <c r="B75" s="35" t="s">
        <v>78</v>
      </c>
      <c r="C75" s="35"/>
      <c r="D75" s="35"/>
      <c r="E75" s="29"/>
      <c r="F75" s="29"/>
      <c r="G75" s="35" t="s">
        <v>78</v>
      </c>
      <c r="H75" s="35"/>
      <c r="I75" s="35"/>
      <c r="J75" s="29"/>
      <c r="K75" s="21" t="b">
        <f>FALSE</f>
        <v>0</v>
      </c>
      <c r="L75" s="22">
        <f t="shared" si="0"/>
        <v>0</v>
      </c>
      <c r="M75" s="21" t="b">
        <f>FALSE</f>
        <v>0</v>
      </c>
      <c r="N75" s="22">
        <f t="shared" si="1"/>
        <v>0</v>
      </c>
    </row>
    <row r="76" spans="1:14" ht="12.75">
      <c r="A76" s="29"/>
      <c r="B76" s="35" t="s">
        <v>79</v>
      </c>
      <c r="C76" s="35"/>
      <c r="D76" s="35"/>
      <c r="E76" s="29"/>
      <c r="F76" s="29"/>
      <c r="G76" s="35" t="s">
        <v>79</v>
      </c>
      <c r="H76" s="35"/>
      <c r="I76" s="35"/>
      <c r="J76" s="29"/>
      <c r="K76" s="21" t="b">
        <f>FALSE</f>
        <v>0</v>
      </c>
      <c r="L76" s="22">
        <f t="shared" si="0"/>
        <v>0</v>
      </c>
      <c r="M76" s="21" t="b">
        <f>FALSE</f>
        <v>0</v>
      </c>
      <c r="N76" s="22">
        <f t="shared" si="1"/>
        <v>0</v>
      </c>
    </row>
    <row r="77" spans="1:14" ht="12.75">
      <c r="A77" s="29"/>
      <c r="B77" s="35" t="s">
        <v>80</v>
      </c>
      <c r="C77" s="35"/>
      <c r="D77" s="35"/>
      <c r="E77" s="29"/>
      <c r="F77" s="29"/>
      <c r="G77" s="35" t="s">
        <v>80</v>
      </c>
      <c r="H77" s="35"/>
      <c r="I77" s="35"/>
      <c r="J77" s="29"/>
      <c r="K77" s="21" t="b">
        <f>FALSE</f>
        <v>0</v>
      </c>
      <c r="L77" s="22">
        <f t="shared" si="0"/>
        <v>0</v>
      </c>
      <c r="M77" s="21" t="b">
        <f>FALSE</f>
        <v>0</v>
      </c>
      <c r="N77" s="22">
        <f t="shared" si="1"/>
        <v>0</v>
      </c>
    </row>
    <row r="78" spans="1:14" ht="12.75">
      <c r="A78" s="29"/>
      <c r="B78" s="35" t="s">
        <v>81</v>
      </c>
      <c r="C78" s="35"/>
      <c r="D78" s="35"/>
      <c r="E78" s="29"/>
      <c r="F78" s="29"/>
      <c r="G78" s="35" t="s">
        <v>81</v>
      </c>
      <c r="H78" s="35"/>
      <c r="I78" s="35"/>
      <c r="J78" s="29"/>
      <c r="K78" s="21" t="b">
        <f>FALSE</f>
        <v>0</v>
      </c>
      <c r="L78" s="22">
        <f t="shared" si="0"/>
        <v>0</v>
      </c>
      <c r="M78" s="21" t="b">
        <f>FALSE</f>
        <v>0</v>
      </c>
      <c r="N78" s="22">
        <f t="shared" si="1"/>
        <v>0</v>
      </c>
    </row>
    <row r="79" spans="1:14" ht="12.75">
      <c r="A79" s="29"/>
      <c r="B79" s="35" t="s">
        <v>82</v>
      </c>
      <c r="C79" s="35"/>
      <c r="D79" s="35"/>
      <c r="E79" s="29"/>
      <c r="F79" s="29"/>
      <c r="G79" s="35" t="s">
        <v>82</v>
      </c>
      <c r="H79" s="35"/>
      <c r="I79" s="35"/>
      <c r="J79" s="29"/>
      <c r="K79" s="21" t="b">
        <f>FALSE</f>
        <v>0</v>
      </c>
      <c r="L79" s="22">
        <f t="shared" si="0"/>
        <v>0</v>
      </c>
      <c r="M79" s="21" t="b">
        <f>FALSE</f>
        <v>0</v>
      </c>
      <c r="N79" s="22">
        <f t="shared" si="1"/>
        <v>0</v>
      </c>
    </row>
    <row r="80" spans="1:14" ht="12.75">
      <c r="A80" s="29"/>
      <c r="B80" s="35" t="s">
        <v>83</v>
      </c>
      <c r="C80" s="35"/>
      <c r="D80" s="35"/>
      <c r="E80" s="29"/>
      <c r="F80" s="29"/>
      <c r="G80" s="35" t="s">
        <v>83</v>
      </c>
      <c r="H80" s="35"/>
      <c r="I80" s="35"/>
      <c r="J80" s="29"/>
      <c r="K80" s="21" t="b">
        <f>FALSE</f>
        <v>0</v>
      </c>
      <c r="L80" s="22">
        <f t="shared" si="0"/>
        <v>0</v>
      </c>
      <c r="M80" s="21" t="b">
        <f>FALSE</f>
        <v>0</v>
      </c>
      <c r="N80" s="22">
        <f t="shared" si="1"/>
        <v>0</v>
      </c>
    </row>
    <row r="81" spans="1:14" ht="12.75">
      <c r="A81" s="29"/>
      <c r="B81" s="35" t="s">
        <v>84</v>
      </c>
      <c r="C81" s="35"/>
      <c r="D81" s="35"/>
      <c r="E81" s="29"/>
      <c r="F81" s="29"/>
      <c r="G81" s="35" t="s">
        <v>84</v>
      </c>
      <c r="H81" s="35"/>
      <c r="I81" s="35"/>
      <c r="J81" s="29"/>
      <c r="K81" s="21" t="b">
        <f>FALSE</f>
        <v>0</v>
      </c>
      <c r="L81" s="22">
        <f t="shared" si="0"/>
        <v>0</v>
      </c>
      <c r="M81" s="21" t="b">
        <f>FALSE</f>
        <v>0</v>
      </c>
      <c r="N81" s="22">
        <f t="shared" si="1"/>
        <v>0</v>
      </c>
    </row>
    <row r="82" spans="1:14" ht="12.75">
      <c r="A82" s="29"/>
      <c r="B82" s="35" t="s">
        <v>85</v>
      </c>
      <c r="C82" s="35"/>
      <c r="D82" s="35"/>
      <c r="E82" s="29"/>
      <c r="F82" s="29"/>
      <c r="G82" s="35" t="s">
        <v>85</v>
      </c>
      <c r="H82" s="35"/>
      <c r="I82" s="35"/>
      <c r="J82" s="29"/>
      <c r="K82" s="21" t="b">
        <f>FALSE</f>
        <v>0</v>
      </c>
      <c r="L82" s="22">
        <f t="shared" si="0"/>
        <v>0</v>
      </c>
      <c r="M82" s="21" t="b">
        <f>FALSE</f>
        <v>0</v>
      </c>
      <c r="N82" s="22">
        <f t="shared" si="1"/>
        <v>0</v>
      </c>
    </row>
    <row r="83" spans="1:14" ht="12.75">
      <c r="A83" s="29"/>
      <c r="B83" s="35" t="s">
        <v>86</v>
      </c>
      <c r="C83" s="35"/>
      <c r="D83" s="35"/>
      <c r="E83" s="29"/>
      <c r="F83" s="29"/>
      <c r="G83" s="35" t="s">
        <v>86</v>
      </c>
      <c r="H83" s="35"/>
      <c r="I83" s="35"/>
      <c r="J83" s="29"/>
      <c r="K83" s="21" t="b">
        <f>FALSE</f>
        <v>0</v>
      </c>
      <c r="L83" s="22">
        <f aca="true" t="shared" si="2" ref="L83:L88">IF(K83,491,0)</f>
        <v>0</v>
      </c>
      <c r="M83" s="21" t="b">
        <f>FALSE</f>
        <v>0</v>
      </c>
      <c r="N83" s="22">
        <f aca="true" t="shared" si="3" ref="N83:N88">IF(M83,630,0)</f>
        <v>0</v>
      </c>
    </row>
    <row r="84" spans="1:14" ht="12.75">
      <c r="A84" s="29"/>
      <c r="B84" s="35" t="s">
        <v>87</v>
      </c>
      <c r="C84" s="35"/>
      <c r="D84" s="35"/>
      <c r="E84" s="29"/>
      <c r="F84" s="29"/>
      <c r="G84" s="35" t="s">
        <v>87</v>
      </c>
      <c r="H84" s="35"/>
      <c r="I84" s="35"/>
      <c r="J84" s="29"/>
      <c r="K84" s="21" t="b">
        <f>FALSE</f>
        <v>0</v>
      </c>
      <c r="L84" s="22">
        <f t="shared" si="2"/>
        <v>0</v>
      </c>
      <c r="M84" s="21" t="b">
        <f>FALSE</f>
        <v>0</v>
      </c>
      <c r="N84" s="22">
        <f t="shared" si="3"/>
        <v>0</v>
      </c>
    </row>
    <row r="85" spans="1:14" ht="12.75">
      <c r="A85" s="29"/>
      <c r="B85" s="35" t="s">
        <v>88</v>
      </c>
      <c r="C85" s="35"/>
      <c r="D85" s="35"/>
      <c r="E85" s="29"/>
      <c r="F85" s="29"/>
      <c r="G85" s="35" t="s">
        <v>88</v>
      </c>
      <c r="H85" s="35"/>
      <c r="I85" s="35"/>
      <c r="J85" s="29"/>
      <c r="K85" s="21" t="b">
        <f>FALSE</f>
        <v>0</v>
      </c>
      <c r="L85" s="22">
        <f t="shared" si="2"/>
        <v>0</v>
      </c>
      <c r="M85" s="21" t="b">
        <f>FALSE</f>
        <v>0</v>
      </c>
      <c r="N85" s="22">
        <f t="shared" si="3"/>
        <v>0</v>
      </c>
    </row>
    <row r="86" spans="1:14" ht="12.75">
      <c r="A86" s="29"/>
      <c r="B86" s="35" t="s">
        <v>89</v>
      </c>
      <c r="C86" s="35"/>
      <c r="D86" s="35"/>
      <c r="E86" s="29"/>
      <c r="F86" s="29"/>
      <c r="G86" s="35" t="s">
        <v>89</v>
      </c>
      <c r="H86" s="35"/>
      <c r="I86" s="35"/>
      <c r="J86" s="29"/>
      <c r="K86" s="21" t="b">
        <f>FALSE</f>
        <v>0</v>
      </c>
      <c r="L86" s="22">
        <f t="shared" si="2"/>
        <v>0</v>
      </c>
      <c r="M86" s="21" t="b">
        <f>FALSE</f>
        <v>0</v>
      </c>
      <c r="N86" s="22">
        <f t="shared" si="3"/>
        <v>0</v>
      </c>
    </row>
    <row r="87" spans="1:14" ht="12.75">
      <c r="A87" s="29"/>
      <c r="B87" s="35" t="s">
        <v>90</v>
      </c>
      <c r="C87" s="35"/>
      <c r="D87" s="35"/>
      <c r="E87" s="29"/>
      <c r="F87" s="29"/>
      <c r="G87" s="35" t="s">
        <v>90</v>
      </c>
      <c r="H87" s="35"/>
      <c r="I87" s="35"/>
      <c r="J87" s="29"/>
      <c r="K87" s="21" t="b">
        <f>FALSE</f>
        <v>0</v>
      </c>
      <c r="L87" s="22">
        <f t="shared" si="2"/>
        <v>0</v>
      </c>
      <c r="M87" s="21" t="b">
        <f>FALSE</f>
        <v>0</v>
      </c>
      <c r="N87" s="22">
        <f t="shared" si="3"/>
        <v>0</v>
      </c>
    </row>
    <row r="88" spans="1:14" ht="12.75">
      <c r="A88" s="29"/>
      <c r="B88" s="35" t="s">
        <v>91</v>
      </c>
      <c r="C88" s="35"/>
      <c r="D88" s="35"/>
      <c r="E88" s="29"/>
      <c r="F88" s="29"/>
      <c r="G88" s="35" t="s">
        <v>91</v>
      </c>
      <c r="H88" s="35"/>
      <c r="I88" s="35"/>
      <c r="J88" s="29"/>
      <c r="K88" s="21" t="b">
        <f>FALSE</f>
        <v>0</v>
      </c>
      <c r="L88" s="22">
        <f t="shared" si="2"/>
        <v>0</v>
      </c>
      <c r="M88" s="21" t="b">
        <f>FALSE</f>
        <v>0</v>
      </c>
      <c r="N88" s="22">
        <f t="shared" si="3"/>
        <v>0</v>
      </c>
    </row>
    <row r="89" spans="1:14" ht="12.75">
      <c r="A89" s="29"/>
      <c r="B89" s="43"/>
      <c r="C89" s="43"/>
      <c r="D89" s="43"/>
      <c r="E89" s="29"/>
      <c r="F89" s="29"/>
      <c r="G89" s="43"/>
      <c r="H89" s="43"/>
      <c r="I89" s="43"/>
      <c r="J89" s="29"/>
      <c r="K89" s="22"/>
      <c r="L89" s="22"/>
      <c r="M89" s="22"/>
      <c r="N89" s="22"/>
    </row>
    <row r="90" spans="1:10" ht="12.75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12.75">
      <c r="A91" s="47"/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12.75">
      <c r="A92" s="29"/>
      <c r="B92" s="29"/>
      <c r="C92" s="29"/>
      <c r="D92" s="29"/>
      <c r="E92" s="29"/>
      <c r="F92" s="29"/>
      <c r="G92" s="29"/>
      <c r="H92" s="29"/>
      <c r="I92" s="29"/>
      <c r="J92" s="29"/>
    </row>
  </sheetData>
  <sheetProtection selectLockedCells="1" selectUnlockedCells="1"/>
  <mergeCells count="25">
    <mergeCell ref="A1:J3"/>
    <mergeCell ref="B5:J5"/>
    <mergeCell ref="A10:G10"/>
    <mergeCell ref="A14:G14"/>
    <mergeCell ref="A23:I23"/>
    <mergeCell ref="A25:J25"/>
    <mergeCell ref="B27:I27"/>
    <mergeCell ref="B29:I29"/>
    <mergeCell ref="B30:I30"/>
    <mergeCell ref="B31:I31"/>
    <mergeCell ref="B32:I32"/>
    <mergeCell ref="A35:J35"/>
    <mergeCell ref="B37:I37"/>
    <mergeCell ref="B38:I38"/>
    <mergeCell ref="B39:I39"/>
    <mergeCell ref="B40:I40"/>
    <mergeCell ref="B41:I41"/>
    <mergeCell ref="B42:I42"/>
    <mergeCell ref="A57:J57"/>
    <mergeCell ref="B60:D60"/>
    <mergeCell ref="G60:I60"/>
    <mergeCell ref="B62:D62"/>
    <mergeCell ref="G62:I62"/>
    <mergeCell ref="B71:D71"/>
    <mergeCell ref="G71:I71"/>
  </mergeCells>
  <hyperlinks>
    <hyperlink ref="B9" r:id="rId1" display="CT 11.01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3"/>
  <rowBreaks count="2" manualBreakCount="2">
    <brk id="34" max="255" man="1"/>
    <brk id="55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CPH6200 форма заказа</dc:title>
  <dc:subject>CPH6200</dc:subject>
  <dc:creator>Александр Журавель</dc:creator>
  <cp:keywords>форма заказа. срн 6200</cp:keywords>
  <dc:description/>
  <cp:lastModifiedBy/>
  <cp:lastPrinted>2004-11-04T10:04:03Z</cp:lastPrinted>
  <dcterms:created xsi:type="dcterms:W3CDTF">2004-11-04T06:58:39Z</dcterms:created>
  <dcterms:modified xsi:type="dcterms:W3CDTF">2010-07-14T10:49:54Z</dcterms:modified>
  <cp:category/>
  <cp:version/>
  <cp:contentType/>
  <cp:contentStatus/>
  <cp:revision>2</cp:revision>
</cp:coreProperties>
</file>